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mpartido contaduria\ARCHIVOS DE TRABAJO CAROLINA\ENDEUDAMIENTO\2023\"/>
    </mc:Choice>
  </mc:AlternateContent>
  <bookViews>
    <workbookView xWindow="0" yWindow="240" windowWidth="20490" windowHeight="751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'!$B$1:$Q$72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G64" i="1" l="1"/>
  <c r="I63" i="1"/>
  <c r="G63" i="1"/>
  <c r="F64" i="1" l="1"/>
  <c r="F63" i="1"/>
  <c r="F36" i="1"/>
  <c r="F35" i="1"/>
  <c r="F19" i="1"/>
  <c r="F18" i="1"/>
  <c r="F14" i="1"/>
  <c r="H20" i="1" l="1"/>
  <c r="G20" i="1"/>
  <c r="F20" i="1" s="1"/>
  <c r="G15" i="1"/>
  <c r="C15" i="1" l="1"/>
  <c r="F15" i="1"/>
  <c r="L18" i="1"/>
  <c r="H18" i="1"/>
  <c r="C20" i="1" l="1"/>
  <c r="C35" i="1" l="1"/>
  <c r="C18" i="1" l="1"/>
  <c r="C19" i="1" l="1"/>
  <c r="J18" i="1"/>
  <c r="C36" i="1"/>
  <c r="C64" i="1" l="1"/>
  <c r="C63" i="1"/>
</calcChain>
</file>

<file path=xl/sharedStrings.xml><?xml version="1.0" encoding="utf-8"?>
<sst xmlns="http://schemas.openxmlformats.org/spreadsheetml/2006/main" count="89" uniqueCount="67">
  <si>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</si>
  <si>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</si>
  <si>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</si>
  <si>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</si>
  <si>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</si>
  <si>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</si>
  <si>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</si>
  <si>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</si>
  <si>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</si>
  <si>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</si>
  <si>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</si>
  <si>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</si>
  <si>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</si>
  <si>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</si>
  <si>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</si>
  <si>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</si>
  <si>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</si>
  <si>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</si>
  <si>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</si>
  <si>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</si>
  <si>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</si>
  <si>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</si>
  <si>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</si>
  <si>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</si>
  <si>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</si>
  <si>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</si>
  <si>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</si>
  <si>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</si>
  <si>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</si>
  <si>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</si>
  <si>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</si>
  <si>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</si>
  <si>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</si>
  <si>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</si>
  <si>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</si>
  <si>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</si>
  <si>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</si>
  <si>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</si>
  <si>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</si>
  <si>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</si>
  <si>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</si>
  <si>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</si>
  <si>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</si>
  <si>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</si>
  <si>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</si>
  <si>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</si>
  <si>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</si>
  <si>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</si>
  <si>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</si>
  <si>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</si>
  <si>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</si>
  <si>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</si>
  <si>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</si>
  <si>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t>LEYES Nº 12462 - Nº13295 y modificatorias</t>
  </si>
  <si>
    <r>
      <t>TESORO PROVINCIAL (</t>
    </r>
    <r>
      <rPr>
        <sz val="10"/>
        <rFont val="Calibri"/>
        <family val="2"/>
      </rPr>
      <t>Detallar: Desendeudamiento, Fondo Esp.de Emerg. Sanit. para la Contenc. Fiscal Municipal etc.</t>
    </r>
    <r>
      <rPr>
        <sz val="11"/>
        <rFont val="Calibri"/>
        <family val="2"/>
      </rPr>
      <t>)</t>
    </r>
  </si>
  <si>
    <t>Municipalidad de Rauch</t>
  </si>
  <si>
    <t>RESTO</t>
  </si>
  <si>
    <t xml:space="preserve">          Contrato Nº 11479</t>
  </si>
  <si>
    <t>INSTITUTO DE LA VIVIENDA (90093100/500/501/502/503/504/505)</t>
  </si>
  <si>
    <t>INSTITUTO DE LA VIVIENDA (17093511/512/513)</t>
  </si>
  <si>
    <t>3. LEASING (detallar)</t>
  </si>
  <si>
    <t xml:space="preserve">          Contrato Nº 11845</t>
  </si>
  <si>
    <r>
      <t xml:space="preserve">2. COMPRA A PLAZO </t>
    </r>
    <r>
      <rPr>
        <sz val="11"/>
        <rFont val="Calibri"/>
        <family val="2"/>
      </rPr>
      <t>(detallar)</t>
    </r>
  </si>
  <si>
    <t>BANCO PROVINCIA - PLANTA DE OXIGENO</t>
  </si>
  <si>
    <t>BANCO PROVINCIA  - 2021/2022</t>
  </si>
  <si>
    <t>Fondo Especial de Asignaciones Extraordinarias Salariales para Municipios</t>
  </si>
  <si>
    <t>Lugar y fecha: Rauch, 02 de Enero de 2024.-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</si>
</sst>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$&quot;* #,##0.00_-;\-&quot;$&quot;* #,##0.00_-;_-&quot;$&quot;* &quot;-&quot;??_-;_-@_-"/>
    <numFmt numFmtId="166" formatCode="#,##0\ "/>
    <numFmt numFmtId="167" formatCode="&quot;$&quot;\ 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166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3" borderId="5" xfId="2" applyFont="1" applyFill="1" applyBorder="1" applyAlignment="1">
      <alignment horizontal="center" vertical="center"/>
    </xf>
    <xf numFmtId="14" fontId="10" fillId="3" borderId="5" xfId="4" applyNumberFormat="1" applyFont="1" applyFill="1" applyBorder="1" applyAlignment="1" applyProtection="1">
      <alignment horizontal="center" vertical="center" wrapText="1"/>
    </xf>
    <xf numFmtId="0" fontId="13" fillId="4" borderId="5" xfId="2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5" xfId="2" applyFont="1" applyFill="1" applyBorder="1" applyAlignment="1" applyProtection="1">
      <alignment horizontal="center" vertical="center"/>
    </xf>
    <xf numFmtId="0" fontId="16" fillId="5" borderId="0" xfId="2" applyFont="1" applyFill="1" applyBorder="1" applyAlignment="1">
      <alignment vertical="center"/>
    </xf>
    <xf numFmtId="0" fontId="16" fillId="0" borderId="0" xfId="2" applyFont="1" applyAlignment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Fill="1" applyAlignment="1" applyProtection="1">
      <alignment vertical="center"/>
    </xf>
    <xf numFmtId="0" fontId="15" fillId="5" borderId="0" xfId="2" applyFont="1" applyFill="1" applyAlignment="1" applyProtection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Fill="1" applyAlignment="1" applyProtection="1">
      <alignment horizontal="center" vertical="center"/>
    </xf>
    <xf numFmtId="0" fontId="21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26" fillId="0" borderId="0" xfId="2" applyFont="1" applyFill="1" applyAlignment="1" applyProtection="1">
      <alignment horizontal="right" vertical="center"/>
    </xf>
    <xf numFmtId="165" fontId="27" fillId="5" borderId="5" xfId="2" applyNumberFormat="1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vertical="center"/>
    </xf>
    <xf numFmtId="165" fontId="27" fillId="5" borderId="0" xfId="2" applyNumberFormat="1" applyFont="1" applyFill="1" applyBorder="1" applyAlignment="1" applyProtection="1">
      <alignment horizontal="center" vertical="center"/>
    </xf>
    <xf numFmtId="0" fontId="14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indent="3"/>
    </xf>
    <xf numFmtId="165" fontId="27" fillId="5" borderId="8" xfId="2" applyNumberFormat="1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vertical="center"/>
    </xf>
    <xf numFmtId="0" fontId="13" fillId="3" borderId="5" xfId="2" quotePrefix="1" applyNumberFormat="1" applyFont="1" applyFill="1" applyBorder="1" applyAlignment="1" applyProtection="1">
      <alignment horizontal="center" vertical="center"/>
    </xf>
    <xf numFmtId="0" fontId="13" fillId="4" borderId="5" xfId="2" quotePrefix="1" applyFont="1" applyFill="1" applyBorder="1" applyAlignment="1" applyProtection="1">
      <alignment horizontal="center" vertical="center"/>
    </xf>
    <xf numFmtId="0" fontId="14" fillId="5" borderId="9" xfId="2" applyFont="1" applyFill="1" applyBorder="1" applyAlignment="1" applyProtection="1">
      <alignment vertical="center"/>
    </xf>
    <xf numFmtId="0" fontId="15" fillId="5" borderId="9" xfId="2" applyFont="1" applyFill="1" applyBorder="1" applyAlignment="1" applyProtection="1">
      <alignment vertical="center"/>
    </xf>
    <xf numFmtId="0" fontId="17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wrapText="1" indent="3"/>
    </xf>
    <xf numFmtId="0" fontId="20" fillId="0" borderId="0" xfId="2" applyFont="1" applyFill="1" applyAlignment="1" applyProtection="1">
      <alignment horizontal="center" vertical="center"/>
    </xf>
    <xf numFmtId="0" fontId="18" fillId="0" borderId="0" xfId="2" applyFont="1" applyAlignment="1">
      <alignment vertical="center"/>
    </xf>
    <xf numFmtId="0" fontId="18" fillId="5" borderId="9" xfId="2" applyFont="1" applyFill="1" applyBorder="1" applyAlignment="1" applyProtection="1">
      <alignment vertical="center"/>
    </xf>
    <xf numFmtId="0" fontId="18" fillId="5" borderId="0" xfId="2" applyFont="1" applyFill="1" applyAlignment="1" applyProtection="1">
      <alignment vertical="center"/>
    </xf>
    <xf numFmtId="165" fontId="27" fillId="5" borderId="9" xfId="2" applyNumberFormat="1" applyFont="1" applyFill="1" applyBorder="1" applyAlignment="1" applyProtection="1">
      <alignment horizontal="center" vertical="center"/>
    </xf>
    <xf numFmtId="165" fontId="18" fillId="5" borderId="9" xfId="2" applyNumberFormat="1" applyFont="1" applyFill="1" applyBorder="1" applyAlignment="1" applyProtection="1">
      <alignment horizontal="center" vertical="center"/>
    </xf>
    <xf numFmtId="167" fontId="18" fillId="5" borderId="9" xfId="2" applyNumberFormat="1" applyFont="1" applyFill="1" applyBorder="1" applyAlignment="1" applyProtection="1">
      <alignment vertical="center"/>
    </xf>
    <xf numFmtId="0" fontId="20" fillId="0" borderId="0" xfId="2" applyFont="1" applyFill="1" applyAlignment="1" applyProtection="1">
      <alignment horizontal="center" vertical="center"/>
    </xf>
    <xf numFmtId="165" fontId="18" fillId="6" borderId="9" xfId="2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0" fontId="10" fillId="3" borderId="7" xfId="2" applyFont="1" applyFill="1" applyBorder="1" applyAlignment="1" applyProtection="1">
      <alignment horizontal="center" vertical="center"/>
    </xf>
    <xf numFmtId="0" fontId="20" fillId="0" borderId="0" xfId="2" applyFont="1" applyFill="1" applyAlignment="1" applyProtection="1">
      <alignment horizontal="center" vertical="center"/>
    </xf>
    <xf numFmtId="0" fontId="25" fillId="0" borderId="0" xfId="2" applyFont="1" applyAlignment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5" xfId="2" applyFont="1" applyFill="1" applyBorder="1" applyAlignment="1" applyProtection="1">
      <alignment horizontal="center" vertical="center" wrapText="1"/>
    </xf>
    <xf numFmtId="0" fontId="10" fillId="3" borderId="10" xfId="2" applyFont="1" applyFill="1" applyBorder="1" applyAlignment="1" applyProtection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</cellXfs>
  <cellStyles count="5">
    <cellStyle name="Millares 103 3" xfId="4"/>
    <cellStyle name="Normal" xfId="0" builtinId="0"/>
    <cellStyle name="Normal 11" xfId="3"/>
    <cellStyle name="Normal 2" xfId="1"/>
    <cellStyle name="Normal_Marco Macrofiscal-cuadros y grafico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tabSelected="1" topLeftCell="A61" zoomScaleNormal="100" workbookViewId="0">
      <pane xSplit="19920" topLeftCell="K1"/>
      <selection activeCell="B73" sqref="B73"/>
      <selection pane="topRight" activeCell="K1" sqref="K1"/>
    </sheetView>
  </sheetViews>
  <sheetFormatPr baseColWidth="10" defaultColWidth="10.28515625" defaultRowHeight="12.75" x14ac:dyDescent="0.25"/>
  <cols>
    <col min="1" max="1" width="2.28515625" style="1" customWidth="1"/>
    <col min="2" max="2" width="67.85546875" style="1" customWidth="1"/>
    <col min="3" max="3" width="16.28515625" style="1" hidden="1" customWidth="1"/>
    <col min="4" max="4" width="14.140625" style="1" hidden="1" customWidth="1"/>
    <col min="5" max="5" width="15.140625" style="1" hidden="1" customWidth="1"/>
    <col min="6" max="6" width="16.28515625" style="1" bestFit="1" customWidth="1"/>
    <col min="7" max="9" width="15.140625" style="1" bestFit="1" customWidth="1"/>
    <col min="10" max="10" width="14.140625" style="1" bestFit="1" customWidth="1"/>
    <col min="11" max="11" width="15.140625" style="1" bestFit="1" customWidth="1"/>
    <col min="12" max="13" width="14.140625" style="1" bestFit="1" customWidth="1"/>
    <col min="14" max="14" width="12.5703125" style="1" bestFit="1" customWidth="1"/>
    <col min="15" max="15" width="14.140625" style="1" bestFit="1" customWidth="1"/>
    <col min="16" max="16" width="12.5703125" style="1" bestFit="1" customWidth="1"/>
    <col min="17" max="17" width="15.140625" style="1" bestFit="1" customWidth="1"/>
    <col min="18" max="18" width="14.140625" style="1" bestFit="1" customWidth="1"/>
    <col min="19" max="258" width="10.28515625" style="1"/>
    <col min="259" max="259" width="2.28515625" style="1" customWidth="1"/>
    <col min="260" max="260" width="55.85546875" style="1" customWidth="1"/>
    <col min="261" max="273" width="13" style="1" customWidth="1"/>
    <col min="274" max="514" width="10.28515625" style="1"/>
    <col min="515" max="515" width="2.28515625" style="1" customWidth="1"/>
    <col min="516" max="516" width="55.85546875" style="1" customWidth="1"/>
    <col min="517" max="529" width="13" style="1" customWidth="1"/>
    <col min="530" max="770" width="10.28515625" style="1"/>
    <col min="771" max="771" width="2.28515625" style="1" customWidth="1"/>
    <col min="772" max="772" width="55.85546875" style="1" customWidth="1"/>
    <col min="773" max="785" width="13" style="1" customWidth="1"/>
    <col min="786" max="1026" width="10.28515625" style="1"/>
    <col min="1027" max="1027" width="2.28515625" style="1" customWidth="1"/>
    <col min="1028" max="1028" width="55.85546875" style="1" customWidth="1"/>
    <col min="1029" max="1041" width="13" style="1" customWidth="1"/>
    <col min="1042" max="1282" width="10.28515625" style="1"/>
    <col min="1283" max="1283" width="2.28515625" style="1" customWidth="1"/>
    <col min="1284" max="1284" width="55.85546875" style="1" customWidth="1"/>
    <col min="1285" max="1297" width="13" style="1" customWidth="1"/>
    <col min="1298" max="1538" width="10.28515625" style="1"/>
    <col min="1539" max="1539" width="2.28515625" style="1" customWidth="1"/>
    <col min="1540" max="1540" width="55.85546875" style="1" customWidth="1"/>
    <col min="1541" max="1553" width="13" style="1" customWidth="1"/>
    <col min="1554" max="1794" width="10.28515625" style="1"/>
    <col min="1795" max="1795" width="2.28515625" style="1" customWidth="1"/>
    <col min="1796" max="1796" width="55.85546875" style="1" customWidth="1"/>
    <col min="1797" max="1809" width="13" style="1" customWidth="1"/>
    <col min="1810" max="2050" width="10.28515625" style="1"/>
    <col min="2051" max="2051" width="2.28515625" style="1" customWidth="1"/>
    <col min="2052" max="2052" width="55.85546875" style="1" customWidth="1"/>
    <col min="2053" max="2065" width="13" style="1" customWidth="1"/>
    <col min="2066" max="2306" width="10.28515625" style="1"/>
    <col min="2307" max="2307" width="2.28515625" style="1" customWidth="1"/>
    <col min="2308" max="2308" width="55.85546875" style="1" customWidth="1"/>
    <col min="2309" max="2321" width="13" style="1" customWidth="1"/>
    <col min="2322" max="2562" width="10.28515625" style="1"/>
    <col min="2563" max="2563" width="2.28515625" style="1" customWidth="1"/>
    <col min="2564" max="2564" width="55.85546875" style="1" customWidth="1"/>
    <col min="2565" max="2577" width="13" style="1" customWidth="1"/>
    <col min="2578" max="2818" width="10.28515625" style="1"/>
    <col min="2819" max="2819" width="2.28515625" style="1" customWidth="1"/>
    <col min="2820" max="2820" width="55.85546875" style="1" customWidth="1"/>
    <col min="2821" max="2833" width="13" style="1" customWidth="1"/>
    <col min="2834" max="3074" width="10.28515625" style="1"/>
    <col min="3075" max="3075" width="2.28515625" style="1" customWidth="1"/>
    <col min="3076" max="3076" width="55.85546875" style="1" customWidth="1"/>
    <col min="3077" max="3089" width="13" style="1" customWidth="1"/>
    <col min="3090" max="3330" width="10.28515625" style="1"/>
    <col min="3331" max="3331" width="2.28515625" style="1" customWidth="1"/>
    <col min="3332" max="3332" width="55.85546875" style="1" customWidth="1"/>
    <col min="3333" max="3345" width="13" style="1" customWidth="1"/>
    <col min="3346" max="3586" width="10.28515625" style="1"/>
    <col min="3587" max="3587" width="2.28515625" style="1" customWidth="1"/>
    <col min="3588" max="3588" width="55.85546875" style="1" customWidth="1"/>
    <col min="3589" max="3601" width="13" style="1" customWidth="1"/>
    <col min="3602" max="3842" width="10.28515625" style="1"/>
    <col min="3843" max="3843" width="2.28515625" style="1" customWidth="1"/>
    <col min="3844" max="3844" width="55.85546875" style="1" customWidth="1"/>
    <col min="3845" max="3857" width="13" style="1" customWidth="1"/>
    <col min="3858" max="4098" width="10.28515625" style="1"/>
    <col min="4099" max="4099" width="2.28515625" style="1" customWidth="1"/>
    <col min="4100" max="4100" width="55.85546875" style="1" customWidth="1"/>
    <col min="4101" max="4113" width="13" style="1" customWidth="1"/>
    <col min="4114" max="4354" width="10.28515625" style="1"/>
    <col min="4355" max="4355" width="2.28515625" style="1" customWidth="1"/>
    <col min="4356" max="4356" width="55.85546875" style="1" customWidth="1"/>
    <col min="4357" max="4369" width="13" style="1" customWidth="1"/>
    <col min="4370" max="4610" width="10.28515625" style="1"/>
    <col min="4611" max="4611" width="2.28515625" style="1" customWidth="1"/>
    <col min="4612" max="4612" width="55.85546875" style="1" customWidth="1"/>
    <col min="4613" max="4625" width="13" style="1" customWidth="1"/>
    <col min="4626" max="4866" width="10.28515625" style="1"/>
    <col min="4867" max="4867" width="2.28515625" style="1" customWidth="1"/>
    <col min="4868" max="4868" width="55.85546875" style="1" customWidth="1"/>
    <col min="4869" max="4881" width="13" style="1" customWidth="1"/>
    <col min="4882" max="5122" width="10.28515625" style="1"/>
    <col min="5123" max="5123" width="2.28515625" style="1" customWidth="1"/>
    <col min="5124" max="5124" width="55.85546875" style="1" customWidth="1"/>
    <col min="5125" max="5137" width="13" style="1" customWidth="1"/>
    <col min="5138" max="5378" width="10.28515625" style="1"/>
    <col min="5379" max="5379" width="2.28515625" style="1" customWidth="1"/>
    <col min="5380" max="5380" width="55.85546875" style="1" customWidth="1"/>
    <col min="5381" max="5393" width="13" style="1" customWidth="1"/>
    <col min="5394" max="5634" width="10.28515625" style="1"/>
    <col min="5635" max="5635" width="2.28515625" style="1" customWidth="1"/>
    <col min="5636" max="5636" width="55.85546875" style="1" customWidth="1"/>
    <col min="5637" max="5649" width="13" style="1" customWidth="1"/>
    <col min="5650" max="5890" width="10.28515625" style="1"/>
    <col min="5891" max="5891" width="2.28515625" style="1" customWidth="1"/>
    <col min="5892" max="5892" width="55.85546875" style="1" customWidth="1"/>
    <col min="5893" max="5905" width="13" style="1" customWidth="1"/>
    <col min="5906" max="6146" width="10.28515625" style="1"/>
    <col min="6147" max="6147" width="2.28515625" style="1" customWidth="1"/>
    <col min="6148" max="6148" width="55.85546875" style="1" customWidth="1"/>
    <col min="6149" max="6161" width="13" style="1" customWidth="1"/>
    <col min="6162" max="6402" width="10.28515625" style="1"/>
    <col min="6403" max="6403" width="2.28515625" style="1" customWidth="1"/>
    <col min="6404" max="6404" width="55.85546875" style="1" customWidth="1"/>
    <col min="6405" max="6417" width="13" style="1" customWidth="1"/>
    <col min="6418" max="6658" width="10.28515625" style="1"/>
    <col min="6659" max="6659" width="2.28515625" style="1" customWidth="1"/>
    <col min="6660" max="6660" width="55.85546875" style="1" customWidth="1"/>
    <col min="6661" max="6673" width="13" style="1" customWidth="1"/>
    <col min="6674" max="6914" width="10.28515625" style="1"/>
    <col min="6915" max="6915" width="2.28515625" style="1" customWidth="1"/>
    <col min="6916" max="6916" width="55.85546875" style="1" customWidth="1"/>
    <col min="6917" max="6929" width="13" style="1" customWidth="1"/>
    <col min="6930" max="7170" width="10.28515625" style="1"/>
    <col min="7171" max="7171" width="2.28515625" style="1" customWidth="1"/>
    <col min="7172" max="7172" width="55.85546875" style="1" customWidth="1"/>
    <col min="7173" max="7185" width="13" style="1" customWidth="1"/>
    <col min="7186" max="7426" width="10.28515625" style="1"/>
    <col min="7427" max="7427" width="2.28515625" style="1" customWidth="1"/>
    <col min="7428" max="7428" width="55.85546875" style="1" customWidth="1"/>
    <col min="7429" max="7441" width="13" style="1" customWidth="1"/>
    <col min="7442" max="7682" width="10.28515625" style="1"/>
    <col min="7683" max="7683" width="2.28515625" style="1" customWidth="1"/>
    <col min="7684" max="7684" width="55.85546875" style="1" customWidth="1"/>
    <col min="7685" max="7697" width="13" style="1" customWidth="1"/>
    <col min="7698" max="7938" width="10.28515625" style="1"/>
    <col min="7939" max="7939" width="2.28515625" style="1" customWidth="1"/>
    <col min="7940" max="7940" width="55.85546875" style="1" customWidth="1"/>
    <col min="7941" max="7953" width="13" style="1" customWidth="1"/>
    <col min="7954" max="8194" width="10.28515625" style="1"/>
    <col min="8195" max="8195" width="2.28515625" style="1" customWidth="1"/>
    <col min="8196" max="8196" width="55.85546875" style="1" customWidth="1"/>
    <col min="8197" max="8209" width="13" style="1" customWidth="1"/>
    <col min="8210" max="8450" width="10.28515625" style="1"/>
    <col min="8451" max="8451" width="2.28515625" style="1" customWidth="1"/>
    <col min="8452" max="8452" width="55.85546875" style="1" customWidth="1"/>
    <col min="8453" max="8465" width="13" style="1" customWidth="1"/>
    <col min="8466" max="8706" width="10.28515625" style="1"/>
    <col min="8707" max="8707" width="2.28515625" style="1" customWidth="1"/>
    <col min="8708" max="8708" width="55.85546875" style="1" customWidth="1"/>
    <col min="8709" max="8721" width="13" style="1" customWidth="1"/>
    <col min="8722" max="8962" width="10.28515625" style="1"/>
    <col min="8963" max="8963" width="2.28515625" style="1" customWidth="1"/>
    <col min="8964" max="8964" width="55.85546875" style="1" customWidth="1"/>
    <col min="8965" max="8977" width="13" style="1" customWidth="1"/>
    <col min="8978" max="9218" width="10.28515625" style="1"/>
    <col min="9219" max="9219" width="2.28515625" style="1" customWidth="1"/>
    <col min="9220" max="9220" width="55.85546875" style="1" customWidth="1"/>
    <col min="9221" max="9233" width="13" style="1" customWidth="1"/>
    <col min="9234" max="9474" width="10.28515625" style="1"/>
    <col min="9475" max="9475" width="2.28515625" style="1" customWidth="1"/>
    <col min="9476" max="9476" width="55.85546875" style="1" customWidth="1"/>
    <col min="9477" max="9489" width="13" style="1" customWidth="1"/>
    <col min="9490" max="9730" width="10.28515625" style="1"/>
    <col min="9731" max="9731" width="2.28515625" style="1" customWidth="1"/>
    <col min="9732" max="9732" width="55.85546875" style="1" customWidth="1"/>
    <col min="9733" max="9745" width="13" style="1" customWidth="1"/>
    <col min="9746" max="9986" width="10.28515625" style="1"/>
    <col min="9987" max="9987" width="2.28515625" style="1" customWidth="1"/>
    <col min="9988" max="9988" width="55.85546875" style="1" customWidth="1"/>
    <col min="9989" max="10001" width="13" style="1" customWidth="1"/>
    <col min="10002" max="10242" width="10.28515625" style="1"/>
    <col min="10243" max="10243" width="2.28515625" style="1" customWidth="1"/>
    <col min="10244" max="10244" width="55.85546875" style="1" customWidth="1"/>
    <col min="10245" max="10257" width="13" style="1" customWidth="1"/>
    <col min="10258" max="10498" width="10.28515625" style="1"/>
    <col min="10499" max="10499" width="2.28515625" style="1" customWidth="1"/>
    <col min="10500" max="10500" width="55.85546875" style="1" customWidth="1"/>
    <col min="10501" max="10513" width="13" style="1" customWidth="1"/>
    <col min="10514" max="10754" width="10.28515625" style="1"/>
    <col min="10755" max="10755" width="2.28515625" style="1" customWidth="1"/>
    <col min="10756" max="10756" width="55.85546875" style="1" customWidth="1"/>
    <col min="10757" max="10769" width="13" style="1" customWidth="1"/>
    <col min="10770" max="11010" width="10.28515625" style="1"/>
    <col min="11011" max="11011" width="2.28515625" style="1" customWidth="1"/>
    <col min="11012" max="11012" width="55.85546875" style="1" customWidth="1"/>
    <col min="11013" max="11025" width="13" style="1" customWidth="1"/>
    <col min="11026" max="11266" width="10.28515625" style="1"/>
    <col min="11267" max="11267" width="2.28515625" style="1" customWidth="1"/>
    <col min="11268" max="11268" width="55.85546875" style="1" customWidth="1"/>
    <col min="11269" max="11281" width="13" style="1" customWidth="1"/>
    <col min="11282" max="11522" width="10.28515625" style="1"/>
    <col min="11523" max="11523" width="2.28515625" style="1" customWidth="1"/>
    <col min="11524" max="11524" width="55.85546875" style="1" customWidth="1"/>
    <col min="11525" max="11537" width="13" style="1" customWidth="1"/>
    <col min="11538" max="11778" width="10.28515625" style="1"/>
    <col min="11779" max="11779" width="2.28515625" style="1" customWidth="1"/>
    <col min="11780" max="11780" width="55.85546875" style="1" customWidth="1"/>
    <col min="11781" max="11793" width="13" style="1" customWidth="1"/>
    <col min="11794" max="12034" width="10.28515625" style="1"/>
    <col min="12035" max="12035" width="2.28515625" style="1" customWidth="1"/>
    <col min="12036" max="12036" width="55.85546875" style="1" customWidth="1"/>
    <col min="12037" max="12049" width="13" style="1" customWidth="1"/>
    <col min="12050" max="12290" width="10.28515625" style="1"/>
    <col min="12291" max="12291" width="2.28515625" style="1" customWidth="1"/>
    <col min="12292" max="12292" width="55.85546875" style="1" customWidth="1"/>
    <col min="12293" max="12305" width="13" style="1" customWidth="1"/>
    <col min="12306" max="12546" width="10.28515625" style="1"/>
    <col min="12547" max="12547" width="2.28515625" style="1" customWidth="1"/>
    <col min="12548" max="12548" width="55.85546875" style="1" customWidth="1"/>
    <col min="12549" max="12561" width="13" style="1" customWidth="1"/>
    <col min="12562" max="12802" width="10.28515625" style="1"/>
    <col min="12803" max="12803" width="2.28515625" style="1" customWidth="1"/>
    <col min="12804" max="12804" width="55.85546875" style="1" customWidth="1"/>
    <col min="12805" max="12817" width="13" style="1" customWidth="1"/>
    <col min="12818" max="13058" width="10.28515625" style="1"/>
    <col min="13059" max="13059" width="2.28515625" style="1" customWidth="1"/>
    <col min="13060" max="13060" width="55.85546875" style="1" customWidth="1"/>
    <col min="13061" max="13073" width="13" style="1" customWidth="1"/>
    <col min="13074" max="13314" width="10.28515625" style="1"/>
    <col min="13315" max="13315" width="2.28515625" style="1" customWidth="1"/>
    <col min="13316" max="13316" width="55.85546875" style="1" customWidth="1"/>
    <col min="13317" max="13329" width="13" style="1" customWidth="1"/>
    <col min="13330" max="13570" width="10.28515625" style="1"/>
    <col min="13571" max="13571" width="2.28515625" style="1" customWidth="1"/>
    <col min="13572" max="13572" width="55.85546875" style="1" customWidth="1"/>
    <col min="13573" max="13585" width="13" style="1" customWidth="1"/>
    <col min="13586" max="13826" width="10.28515625" style="1"/>
    <col min="13827" max="13827" width="2.28515625" style="1" customWidth="1"/>
    <col min="13828" max="13828" width="55.85546875" style="1" customWidth="1"/>
    <col min="13829" max="13841" width="13" style="1" customWidth="1"/>
    <col min="13842" max="14082" width="10.28515625" style="1"/>
    <col min="14083" max="14083" width="2.28515625" style="1" customWidth="1"/>
    <col min="14084" max="14084" width="55.85546875" style="1" customWidth="1"/>
    <col min="14085" max="14097" width="13" style="1" customWidth="1"/>
    <col min="14098" max="14338" width="10.28515625" style="1"/>
    <col min="14339" max="14339" width="2.28515625" style="1" customWidth="1"/>
    <col min="14340" max="14340" width="55.85546875" style="1" customWidth="1"/>
    <col min="14341" max="14353" width="13" style="1" customWidth="1"/>
    <col min="14354" max="14594" width="10.28515625" style="1"/>
    <col min="14595" max="14595" width="2.28515625" style="1" customWidth="1"/>
    <col min="14596" max="14596" width="55.85546875" style="1" customWidth="1"/>
    <col min="14597" max="14609" width="13" style="1" customWidth="1"/>
    <col min="14610" max="14850" width="10.28515625" style="1"/>
    <col min="14851" max="14851" width="2.28515625" style="1" customWidth="1"/>
    <col min="14852" max="14852" width="55.85546875" style="1" customWidth="1"/>
    <col min="14853" max="14865" width="13" style="1" customWidth="1"/>
    <col min="14866" max="15106" width="10.28515625" style="1"/>
    <col min="15107" max="15107" width="2.28515625" style="1" customWidth="1"/>
    <col min="15108" max="15108" width="55.85546875" style="1" customWidth="1"/>
    <col min="15109" max="15121" width="13" style="1" customWidth="1"/>
    <col min="15122" max="15362" width="10.28515625" style="1"/>
    <col min="15363" max="15363" width="2.28515625" style="1" customWidth="1"/>
    <col min="15364" max="15364" width="55.85546875" style="1" customWidth="1"/>
    <col min="15365" max="15377" width="13" style="1" customWidth="1"/>
    <col min="15378" max="15618" width="10.28515625" style="1"/>
    <col min="15619" max="15619" width="2.28515625" style="1" customWidth="1"/>
    <col min="15620" max="15620" width="55.85546875" style="1" customWidth="1"/>
    <col min="15621" max="15633" width="13" style="1" customWidth="1"/>
    <col min="15634" max="15874" width="10.28515625" style="1"/>
    <col min="15875" max="15875" width="2.28515625" style="1" customWidth="1"/>
    <col min="15876" max="15876" width="55.85546875" style="1" customWidth="1"/>
    <col min="15877" max="15889" width="13" style="1" customWidth="1"/>
    <col min="15890" max="16130" width="10.28515625" style="1"/>
    <col min="16131" max="16131" width="2.28515625" style="1" customWidth="1"/>
    <col min="16132" max="16132" width="55.85546875" style="1" customWidth="1"/>
    <col min="16133" max="16145" width="13" style="1" customWidth="1"/>
    <col min="16146" max="16384" width="10.28515625" style="1"/>
  </cols>
  <sheetData>
    <row r="1" spans="2:17" ht="21" x14ac:dyDescent="0.25">
      <c r="B1" s="61" t="s">
        <v>53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</row>
    <row r="2" spans="2:17" ht="6.75" customHeight="1" x14ac:dyDescent="0.25">
      <c r="B2" s="2"/>
      <c r="C2" s="2"/>
      <c r="D2" s="3"/>
      <c r="E2" s="3"/>
      <c r="F2" s="2"/>
      <c r="G2" s="4"/>
      <c r="H2" s="3"/>
      <c r="I2" s="3"/>
      <c r="J2" s="3"/>
      <c r="K2" s="2"/>
      <c r="L2" s="2"/>
      <c r="M2" s="3"/>
      <c r="N2" s="3"/>
      <c r="O2" s="4"/>
      <c r="P2" s="3"/>
      <c r="Q2" s="5"/>
    </row>
    <row r="3" spans="2:17" s="8" customFormat="1" ht="21" x14ac:dyDescent="0.25">
      <c r="B3" s="6" t="s">
        <v>55</v>
      </c>
      <c r="C3" s="2"/>
      <c r="D3" s="7"/>
      <c r="E3" s="7"/>
      <c r="F3" s="2"/>
      <c r="G3" s="4"/>
      <c r="H3" s="7"/>
      <c r="I3" s="7"/>
      <c r="J3" s="7"/>
      <c r="K3" s="2"/>
      <c r="L3" s="2"/>
      <c r="M3" s="7"/>
      <c r="N3" s="7"/>
      <c r="O3" s="4"/>
      <c r="P3" s="7"/>
      <c r="Q3" s="36" t="s">
        <v>0</v>
      </c>
    </row>
    <row r="4" spans="2:17" ht="5.25" customHeight="1" x14ac:dyDescent="0.25">
      <c r="B4" s="9"/>
      <c r="C4" s="10"/>
      <c r="D4" s="3"/>
      <c r="E4" s="3"/>
      <c r="F4" s="10"/>
      <c r="G4" s="4"/>
      <c r="H4" s="3"/>
      <c r="I4" s="3"/>
      <c r="J4" s="3"/>
      <c r="K4" s="3"/>
      <c r="L4" s="11"/>
      <c r="M4" s="3"/>
      <c r="N4" s="3"/>
      <c r="O4" s="4"/>
      <c r="P4" s="3"/>
      <c r="Q4" s="3"/>
    </row>
    <row r="5" spans="2:17" ht="18.75" x14ac:dyDescent="0.25">
      <c r="B5" s="64" t="s">
        <v>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2:17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 t="s">
        <v>2</v>
      </c>
    </row>
    <row r="7" spans="2:17" s="16" customFormat="1" ht="24" customHeight="1" x14ac:dyDescent="0.25">
      <c r="B7" s="14"/>
      <c r="C7" s="15" t="s">
        <v>3</v>
      </c>
      <c r="D7" s="65">
        <v>2023</v>
      </c>
      <c r="E7" s="66"/>
      <c r="F7" s="15" t="s">
        <v>3</v>
      </c>
      <c r="G7" s="65">
        <v>2024</v>
      </c>
      <c r="H7" s="66"/>
      <c r="I7" s="65">
        <v>2025</v>
      </c>
      <c r="J7" s="66"/>
      <c r="K7" s="65">
        <v>2026</v>
      </c>
      <c r="L7" s="66"/>
      <c r="M7" s="65">
        <v>2027</v>
      </c>
      <c r="N7" s="66"/>
      <c r="O7" s="65">
        <v>2028</v>
      </c>
      <c r="P7" s="66"/>
      <c r="Q7" s="69" t="s">
        <v>56</v>
      </c>
    </row>
    <row r="8" spans="2:17" s="16" customFormat="1" ht="15.75" customHeight="1" x14ac:dyDescent="0.25">
      <c r="B8" s="17" t="s">
        <v>4</v>
      </c>
      <c r="C8" s="18">
        <v>45291</v>
      </c>
      <c r="D8" s="19" t="s">
        <v>5</v>
      </c>
      <c r="E8" s="19" t="s">
        <v>6</v>
      </c>
      <c r="F8" s="18">
        <v>45291</v>
      </c>
      <c r="G8" s="19" t="s">
        <v>5</v>
      </c>
      <c r="H8" s="19" t="s">
        <v>6</v>
      </c>
      <c r="I8" s="19" t="s">
        <v>5</v>
      </c>
      <c r="J8" s="19" t="s">
        <v>6</v>
      </c>
      <c r="K8" s="19" t="s">
        <v>5</v>
      </c>
      <c r="L8" s="19" t="s">
        <v>6</v>
      </c>
      <c r="M8" s="19" t="s">
        <v>5</v>
      </c>
      <c r="N8" s="19" t="s">
        <v>6</v>
      </c>
      <c r="O8" s="19" t="s">
        <v>5</v>
      </c>
      <c r="P8" s="19" t="s">
        <v>6</v>
      </c>
      <c r="Q8" s="70"/>
    </row>
    <row r="9" spans="2:17" s="16" customFormat="1" ht="12.75" customHeight="1" x14ac:dyDescent="0.25">
      <c r="B9" s="20"/>
      <c r="C9" s="21"/>
      <c r="D9" s="19"/>
      <c r="E9" s="19" t="s">
        <v>7</v>
      </c>
      <c r="F9" s="21"/>
      <c r="G9" s="19"/>
      <c r="H9" s="19" t="s">
        <v>7</v>
      </c>
      <c r="I9" s="19"/>
      <c r="J9" s="19" t="s">
        <v>7</v>
      </c>
      <c r="K9" s="19"/>
      <c r="L9" s="19" t="s">
        <v>7</v>
      </c>
      <c r="M9" s="19"/>
      <c r="N9" s="19" t="s">
        <v>7</v>
      </c>
      <c r="O9" s="19"/>
      <c r="P9" s="19" t="s">
        <v>7</v>
      </c>
      <c r="Q9" s="70"/>
    </row>
    <row r="10" spans="2:17" s="16" customFormat="1" x14ac:dyDescent="0.25">
      <c r="B10" s="44"/>
      <c r="C10" s="45"/>
      <c r="D10" s="46"/>
      <c r="E10" s="19" t="s">
        <v>8</v>
      </c>
      <c r="F10" s="45"/>
      <c r="G10" s="46"/>
      <c r="H10" s="19" t="s">
        <v>8</v>
      </c>
      <c r="I10" s="46"/>
      <c r="J10" s="19" t="s">
        <v>8</v>
      </c>
      <c r="K10" s="46"/>
      <c r="L10" s="19" t="s">
        <v>8</v>
      </c>
      <c r="M10" s="46"/>
      <c r="N10" s="19" t="s">
        <v>8</v>
      </c>
      <c r="O10" s="46"/>
      <c r="P10" s="19" t="s">
        <v>8</v>
      </c>
      <c r="Q10" s="71"/>
    </row>
    <row r="11" spans="2:17" s="22" customFormat="1" ht="18" customHeight="1" x14ac:dyDescent="0.25">
      <c r="B11" s="47" t="s">
        <v>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2:17" s="22" customFormat="1" ht="18" customHeight="1" x14ac:dyDescent="0.25">
      <c r="B12" s="47" t="s">
        <v>10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2:17" s="23" customFormat="1" ht="18" customHeight="1" x14ac:dyDescent="0.25">
      <c r="B13" s="49" t="s"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spans="2:17" s="23" customFormat="1" ht="28.5" customHeight="1" x14ac:dyDescent="0.25">
      <c r="B14" s="51" t="s">
        <v>54</v>
      </c>
      <c r="C14" s="56">
        <v>11955000</v>
      </c>
      <c r="D14" s="56"/>
      <c r="E14" s="54"/>
      <c r="F14" s="56">
        <f>G14</f>
        <v>11955000</v>
      </c>
      <c r="G14" s="56">
        <v>11955000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2:17" s="23" customFormat="1" ht="28.5" customHeight="1" x14ac:dyDescent="0.25">
      <c r="B15" s="51" t="s">
        <v>65</v>
      </c>
      <c r="C15" s="56">
        <f>G15</f>
        <v>17010000</v>
      </c>
      <c r="D15" s="56"/>
      <c r="E15" s="54"/>
      <c r="F15" s="56">
        <f>G15</f>
        <v>17010000</v>
      </c>
      <c r="G15" s="56">
        <f>8505000*2</f>
        <v>17010000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2:17" s="23" customFormat="1" ht="18" customHeight="1" x14ac:dyDescent="0.25">
      <c r="B16" s="42" t="s"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2:19" s="23" customFormat="1" ht="18" customHeight="1" x14ac:dyDescent="0.25">
      <c r="B17" s="42" t="s"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2:19" s="23" customFormat="1" ht="18" customHeight="1" x14ac:dyDescent="0.25">
      <c r="B18" s="42" t="s">
        <v>14</v>
      </c>
      <c r="C18" s="56">
        <f>D18+G18+K18</f>
        <v>732504.01</v>
      </c>
      <c r="D18" s="56"/>
      <c r="E18" s="56"/>
      <c r="F18" s="56">
        <f>G18+I18+K18</f>
        <v>732504.01</v>
      </c>
      <c r="G18" s="56">
        <v>282504.01</v>
      </c>
      <c r="H18" s="56">
        <f>16903.8+16903.8+26778.08+26926.03</f>
        <v>87511.709999999992</v>
      </c>
      <c r="I18" s="56">
        <v>0</v>
      </c>
      <c r="J18" s="56">
        <f>26778.08+26926.03</f>
        <v>53704.11</v>
      </c>
      <c r="K18" s="56">
        <v>450000</v>
      </c>
      <c r="L18" s="56">
        <f>26926.03+26926.03</f>
        <v>53852.06</v>
      </c>
      <c r="M18" s="54"/>
      <c r="N18" s="54"/>
      <c r="O18" s="54"/>
      <c r="P18" s="54"/>
      <c r="Q18" s="54"/>
    </row>
    <row r="19" spans="2:19" s="23" customFormat="1" ht="18" customHeight="1" x14ac:dyDescent="0.25">
      <c r="B19" s="42" t="s">
        <v>58</v>
      </c>
      <c r="C19" s="56">
        <f>+D19+G19+I19+K19+M19+O19+Q19</f>
        <v>87346.340000000011</v>
      </c>
      <c r="D19" s="56"/>
      <c r="E19" s="56"/>
      <c r="F19" s="56">
        <f>G19+I19+K19+M19+O19+Q19</f>
        <v>87346.340000000011</v>
      </c>
      <c r="G19" s="56">
        <v>17042.38</v>
      </c>
      <c r="H19" s="56">
        <v>3877.24</v>
      </c>
      <c r="I19" s="56">
        <v>13209.04</v>
      </c>
      <c r="J19" s="56">
        <v>3302.24</v>
      </c>
      <c r="K19" s="56">
        <v>13209.04</v>
      </c>
      <c r="L19" s="56">
        <v>3302.24</v>
      </c>
      <c r="M19" s="56">
        <v>10329.040000000001</v>
      </c>
      <c r="N19" s="56">
        <v>2582.2399999999998</v>
      </c>
      <c r="O19" s="56">
        <v>6489.04</v>
      </c>
      <c r="P19" s="56">
        <v>1622.24</v>
      </c>
      <c r="Q19" s="56">
        <v>27067.8</v>
      </c>
      <c r="R19" s="43"/>
      <c r="S19" s="37"/>
    </row>
    <row r="20" spans="2:19" s="23" customFormat="1" ht="18" customHeight="1" x14ac:dyDescent="0.25">
      <c r="B20" s="42" t="s">
        <v>59</v>
      </c>
      <c r="C20" s="56">
        <f>+D20+G20+I20+K20+M20+O20+Q20</f>
        <v>64942382.750000007</v>
      </c>
      <c r="D20" s="56"/>
      <c r="E20" s="56"/>
      <c r="F20" s="56">
        <f>G20+I20+K20+M20+O20+Q20</f>
        <v>64942382.750000007</v>
      </c>
      <c r="G20" s="56">
        <f>5093520.24+1273380.06</f>
        <v>6366900.3000000007</v>
      </c>
      <c r="H20" s="56">
        <f>764028.04+191007.02</f>
        <v>955035.06</v>
      </c>
      <c r="I20" s="56">
        <v>5093520.24</v>
      </c>
      <c r="J20" s="56">
        <v>764028.04</v>
      </c>
      <c r="K20" s="56">
        <v>5093520.24</v>
      </c>
      <c r="L20" s="56">
        <v>764028.04</v>
      </c>
      <c r="M20" s="56">
        <v>5093520.24</v>
      </c>
      <c r="N20" s="56">
        <v>764028.04</v>
      </c>
      <c r="O20" s="56">
        <v>5093520.24</v>
      </c>
      <c r="P20" s="56">
        <v>764028.04</v>
      </c>
      <c r="Q20" s="56">
        <v>38201401.490000002</v>
      </c>
      <c r="R20" s="40"/>
      <c r="S20" s="40"/>
    </row>
    <row r="21" spans="2:19" s="23" customFormat="1" ht="18" customHeight="1" x14ac:dyDescent="0.25">
      <c r="B21" s="42" t="s"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pans="2:19" s="23" customFormat="1" ht="18" customHeight="1" x14ac:dyDescent="0.25">
      <c r="B22" s="42" t="s"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2:19" s="23" customFormat="1" ht="18" customHeight="1" x14ac:dyDescent="0.25">
      <c r="B23" s="42" t="s">
        <v>17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2:19" s="23" customFormat="1" ht="18" customHeight="1" x14ac:dyDescent="0.25">
      <c r="B24" s="42" t="s"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</row>
    <row r="25" spans="2:19" s="23" customFormat="1" ht="18" customHeight="1" x14ac:dyDescent="0.25">
      <c r="B25" s="49" t="s">
        <v>19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2:19" s="23" customFormat="1" ht="18" customHeight="1" x14ac:dyDescent="0.25">
      <c r="B26" s="42" t="s">
        <v>20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2:19" s="23" customFormat="1" ht="18" customHeight="1" x14ac:dyDescent="0.25">
      <c r="B27" s="42" t="s">
        <v>21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2:19" s="23" customFormat="1" ht="18" customHeight="1" x14ac:dyDescent="0.25">
      <c r="B28" s="42" t="s">
        <v>22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</row>
    <row r="29" spans="2:19" s="23" customFormat="1" ht="18" customHeight="1" x14ac:dyDescent="0.25">
      <c r="B29" s="42" t="s">
        <v>23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2:19" s="23" customFormat="1" ht="18" customHeight="1" x14ac:dyDescent="0.25">
      <c r="B30" s="49" t="s">
        <v>24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2:19" s="23" customFormat="1" ht="18" customHeight="1" x14ac:dyDescent="0.25">
      <c r="B31" s="42" t="s">
        <v>25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2:19" s="23" customFormat="1" ht="18" customHeight="1" x14ac:dyDescent="0.25">
      <c r="B32" s="42" t="s">
        <v>26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</row>
    <row r="33" spans="2:17" s="23" customFormat="1" ht="18" customHeight="1" x14ac:dyDescent="0.25">
      <c r="B33" s="42" t="s">
        <v>27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2:17" s="23" customFormat="1" ht="18" customHeight="1" x14ac:dyDescent="0.25">
      <c r="B34" s="49" t="s">
        <v>28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2:17" s="23" customFormat="1" ht="18" customHeight="1" x14ac:dyDescent="0.25">
      <c r="B35" s="42" t="s">
        <v>63</v>
      </c>
      <c r="C35" s="57">
        <f>D35+G35</f>
        <v>1189189.1399999999</v>
      </c>
      <c r="D35" s="57"/>
      <c r="E35" s="57"/>
      <c r="F35" s="57">
        <f>G35</f>
        <v>1189189.1399999999</v>
      </c>
      <c r="G35" s="57">
        <v>1189189.1399999999</v>
      </c>
      <c r="H35" s="57">
        <v>161060.26999999999</v>
      </c>
      <c r="I35" s="54"/>
      <c r="J35" s="54"/>
      <c r="K35" s="54"/>
      <c r="L35" s="54"/>
      <c r="M35" s="54"/>
      <c r="N35" s="54"/>
      <c r="O35" s="54"/>
      <c r="P35" s="54"/>
      <c r="Q35" s="54"/>
    </row>
    <row r="36" spans="2:17" s="23" customFormat="1" ht="18" customHeight="1" x14ac:dyDescent="0.25">
      <c r="B36" s="42" t="s">
        <v>64</v>
      </c>
      <c r="C36" s="57">
        <f>D36+G36+I36+K36+M36+C39</f>
        <v>23977777.800000001</v>
      </c>
      <c r="D36" s="57"/>
      <c r="E36" s="57"/>
      <c r="F36" s="57">
        <f>G36+I36+K36</f>
        <v>23977777.800000001</v>
      </c>
      <c r="G36" s="57">
        <v>11066666.640000001</v>
      </c>
      <c r="H36" s="57">
        <v>6635957.3200000003</v>
      </c>
      <c r="I36" s="57">
        <v>11066666.640000001</v>
      </c>
      <c r="J36" s="57">
        <v>2741380.28</v>
      </c>
      <c r="K36" s="57">
        <v>1844444.52</v>
      </c>
      <c r="L36" s="57">
        <v>82242</v>
      </c>
      <c r="M36" s="54"/>
      <c r="N36" s="54"/>
      <c r="O36" s="54"/>
      <c r="P36" s="54"/>
      <c r="Q36" s="54"/>
    </row>
    <row r="37" spans="2:17" s="23" customFormat="1" ht="18" customHeight="1" x14ac:dyDescent="0.25">
      <c r="B37" s="42" t="s">
        <v>29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8" spans="2:17" s="23" customFormat="1" ht="18" customHeight="1" x14ac:dyDescent="0.25">
      <c r="B38" s="42" t="s">
        <v>30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</row>
    <row r="39" spans="2:17" s="23" customFormat="1" ht="18" customHeight="1" x14ac:dyDescent="0.25">
      <c r="B39" s="42" t="s">
        <v>31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2:17" s="23" customFormat="1" ht="18" customHeight="1" x14ac:dyDescent="0.25">
      <c r="B40" s="49" t="s">
        <v>32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2:17" s="23" customFormat="1" ht="18" customHeight="1" x14ac:dyDescent="0.25">
      <c r="B41" s="42" t="s">
        <v>33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2:17" s="23" customFormat="1" ht="18" customHeight="1" x14ac:dyDescent="0.25">
      <c r="B42" s="42" t="s">
        <v>34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2:17" s="23" customFormat="1" ht="18" customHeight="1" x14ac:dyDescent="0.25">
      <c r="B43" s="42" t="s">
        <v>35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</row>
    <row r="44" spans="2:17" s="23" customFormat="1" ht="18" customHeight="1" x14ac:dyDescent="0.25">
      <c r="B44" s="49" t="s">
        <v>36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</row>
    <row r="45" spans="2:17" s="23" customFormat="1" ht="18" customHeight="1" x14ac:dyDescent="0.25">
      <c r="B45" s="49" t="s">
        <v>37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2:17" s="23" customFormat="1" ht="18" customHeight="1" x14ac:dyDescent="0.25">
      <c r="B46" s="42" t="s">
        <v>38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2:17" s="23" customFormat="1" ht="18" customHeight="1" x14ac:dyDescent="0.25">
      <c r="B47" s="49" t="s">
        <v>39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2:17" s="22" customFormat="1" ht="18" customHeight="1" x14ac:dyDescent="0.25">
      <c r="B48" s="47" t="s">
        <v>40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s="24" customFormat="1" ht="18" customHeight="1" x14ac:dyDescent="0.25">
      <c r="B49" s="49" t="s">
        <v>41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s="28" customFormat="1" ht="3" customHeight="1" x14ac:dyDescent="0.25">
      <c r="B50" s="25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s="24" customFormat="1" ht="18" customHeight="1" x14ac:dyDescent="0.25">
      <c r="B51" s="41" t="s">
        <v>46</v>
      </c>
      <c r="C51" s="57"/>
      <c r="D51" s="48"/>
      <c r="E51" s="48"/>
      <c r="F51" s="57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s="24" customFormat="1" ht="18" customHeight="1" x14ac:dyDescent="0.25">
      <c r="B52" s="42" t="s">
        <v>47</v>
      </c>
      <c r="C52" s="60"/>
      <c r="D52" s="48"/>
      <c r="E52" s="48"/>
      <c r="F52" s="57">
        <v>64282075.549999997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s="24" customFormat="1" ht="18" customHeight="1" x14ac:dyDescent="0.25">
      <c r="B53" s="42" t="s">
        <v>48</v>
      </c>
      <c r="C53" s="60"/>
      <c r="D53" s="48"/>
      <c r="E53" s="48"/>
      <c r="F53" s="57">
        <f>32028559.03+393321.01</f>
        <v>32421880.040000003</v>
      </c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s="24" customFormat="1" ht="18" customHeight="1" x14ac:dyDescent="0.25">
      <c r="B54" s="42" t="s">
        <v>49</v>
      </c>
      <c r="C54" s="60"/>
      <c r="D54" s="48"/>
      <c r="E54" s="48"/>
      <c r="F54" s="57">
        <v>19009690.32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s="24" customFormat="1" ht="18" customHeight="1" x14ac:dyDescent="0.25">
      <c r="B55" s="42" t="s">
        <v>50</v>
      </c>
      <c r="C55" s="60"/>
      <c r="D55" s="48"/>
      <c r="E55" s="48"/>
      <c r="F55" s="57">
        <v>3194247.6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s="24" customFormat="1" ht="18" customHeight="1" x14ac:dyDescent="0.25">
      <c r="B56" s="42" t="s">
        <v>6</v>
      </c>
      <c r="C56" s="60"/>
      <c r="D56" s="48"/>
      <c r="E56" s="48"/>
      <c r="F56" s="57">
        <v>3316177</v>
      </c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s="24" customFormat="1" ht="18" customHeight="1" x14ac:dyDescent="0.25">
      <c r="B57" s="42" t="s">
        <v>51</v>
      </c>
      <c r="C57" s="60"/>
      <c r="D57" s="48"/>
      <c r="E57" s="48"/>
      <c r="F57" s="57">
        <v>0</v>
      </c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s="24" customFormat="1" ht="18" customHeight="1" x14ac:dyDescent="0.25">
      <c r="B58" s="42" t="s">
        <v>52</v>
      </c>
      <c r="C58" s="60"/>
      <c r="D58" s="48"/>
      <c r="E58" s="48"/>
      <c r="F58" s="57">
        <v>0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s="28" customFormat="1" ht="3" customHeight="1" x14ac:dyDescent="0.25">
      <c r="B59" s="25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s="24" customFormat="1" ht="18" customHeight="1" x14ac:dyDescent="0.25">
      <c r="B60" s="49" t="s">
        <v>62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</row>
    <row r="61" spans="2:17" s="28" customFormat="1" ht="3" customHeight="1" x14ac:dyDescent="0.25">
      <c r="B61" s="53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</row>
    <row r="62" spans="2:17" s="28" customFormat="1" ht="33" customHeight="1" x14ac:dyDescent="0.25">
      <c r="B62" s="49" t="s">
        <v>60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2:17" s="28" customFormat="1" ht="24.75" customHeight="1" x14ac:dyDescent="0.25">
      <c r="B63" s="50" t="s">
        <v>61</v>
      </c>
      <c r="C63" s="58">
        <f>D63+G63+I63+K63</f>
        <v>29897142.240000002</v>
      </c>
      <c r="D63" s="58"/>
      <c r="E63" s="58"/>
      <c r="F63" s="58">
        <f>G63+I63</f>
        <v>29897142.240000002</v>
      </c>
      <c r="G63" s="58">
        <f>1245714.26*12</f>
        <v>14948571.120000001</v>
      </c>
      <c r="H63" s="58"/>
      <c r="I63" s="58">
        <f>1245714.26*12</f>
        <v>14948571.120000001</v>
      </c>
      <c r="J63" s="54"/>
      <c r="K63" s="54"/>
      <c r="L63" s="54"/>
      <c r="M63" s="54"/>
      <c r="N63" s="54"/>
      <c r="O63" s="54"/>
      <c r="P63" s="54"/>
      <c r="Q63" s="54"/>
    </row>
    <row r="64" spans="2:17" s="28" customFormat="1" ht="21.75" customHeight="1" x14ac:dyDescent="0.25">
      <c r="B64" s="50" t="s">
        <v>57</v>
      </c>
      <c r="C64" s="58">
        <f>D64+G64+I64</f>
        <v>8249873.0599999996</v>
      </c>
      <c r="D64" s="58"/>
      <c r="E64" s="58"/>
      <c r="F64" s="58">
        <f>G64</f>
        <v>8249873.0599999996</v>
      </c>
      <c r="G64" s="58">
        <f>749988.46*11</f>
        <v>8249873.0599999996</v>
      </c>
      <c r="H64" s="58"/>
      <c r="I64" s="58"/>
      <c r="J64" s="54"/>
      <c r="K64" s="54"/>
      <c r="L64" s="54"/>
      <c r="M64" s="54"/>
      <c r="N64" s="54"/>
      <c r="O64" s="54"/>
      <c r="P64" s="54"/>
      <c r="Q64" s="54"/>
    </row>
    <row r="65" spans="2:17" s="28" customFormat="1" ht="33" customHeight="1" x14ac:dyDescent="0.25"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s="28" customFormat="1" ht="3" customHeight="1" x14ac:dyDescent="0.25"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7"/>
    </row>
    <row r="67" spans="2:17" s="23" customFormat="1" ht="14.25" x14ac:dyDescent="0.25">
      <c r="B67" s="35" t="s">
        <v>42</v>
      </c>
      <c r="C67" s="52"/>
      <c r="D67" s="67"/>
      <c r="E67" s="67"/>
      <c r="F67" s="59"/>
      <c r="L67" s="29"/>
      <c r="M67" s="67"/>
      <c r="N67" s="67"/>
      <c r="Q67" s="30"/>
    </row>
    <row r="68" spans="2:17" s="23" customFormat="1" ht="14.25" x14ac:dyDescent="0.25">
      <c r="B68" s="31" t="s">
        <v>43</v>
      </c>
      <c r="C68" s="32"/>
      <c r="D68" s="32"/>
      <c r="E68" s="32"/>
      <c r="F68" s="32"/>
      <c r="L68" s="32"/>
      <c r="M68" s="72"/>
      <c r="N68" s="72"/>
    </row>
    <row r="69" spans="2:17" s="23" customFormat="1" ht="14.25" x14ac:dyDescent="0.25"/>
    <row r="70" spans="2:17" s="23" customFormat="1" ht="14.25" x14ac:dyDescent="0.25">
      <c r="B70" s="33"/>
    </row>
    <row r="71" spans="2:17" x14ac:dyDescent="0.25">
      <c r="B71" s="34" t="s">
        <v>66</v>
      </c>
      <c r="G71" s="73" t="s">
        <v>44</v>
      </c>
      <c r="H71" s="73"/>
    </row>
    <row r="72" spans="2:17" ht="33.75" customHeight="1" x14ac:dyDescent="0.25">
      <c r="G72" s="68" t="s">
        <v>45</v>
      </c>
      <c r="H72" s="68"/>
    </row>
  </sheetData>
  <mergeCells count="14">
    <mergeCell ref="D67:E67"/>
    <mergeCell ref="G72:H72"/>
    <mergeCell ref="Q7:Q10"/>
    <mergeCell ref="M67:N67"/>
    <mergeCell ref="M68:N68"/>
    <mergeCell ref="G71:H71"/>
    <mergeCell ref="B1:Q1"/>
    <mergeCell ref="B5:Q5"/>
    <mergeCell ref="D7:E7"/>
    <mergeCell ref="G7:H7"/>
    <mergeCell ref="I7:J7"/>
    <mergeCell ref="K7:L7"/>
    <mergeCell ref="M7:N7"/>
    <mergeCell ref="O7:P7"/>
  </mergeCells>
  <printOptions horizontalCentered="1"/>
  <pageMargins left="0.31496062992125984" right="0.35433070866141736" top="0.23622047244094491" bottom="0.27559055118110237" header="0" footer="0"/>
  <pageSetup paperSize="5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usuario</cp:lastModifiedBy>
  <cp:lastPrinted>2022-02-15T12:05:46Z</cp:lastPrinted>
  <dcterms:created xsi:type="dcterms:W3CDTF">2019-01-02T14:36:08Z</dcterms:created>
  <dcterms:modified xsi:type="dcterms:W3CDTF">2024-01-08T14:28:34Z</dcterms:modified>
</cp:coreProperties>
</file>